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2" i="1" l="1"/>
  <c r="C149" i="1"/>
  <c r="C107" i="1"/>
  <c r="C105" i="1"/>
  <c r="C92" i="1"/>
  <c r="C72" i="1"/>
  <c r="C66" i="1"/>
  <c r="H47" i="1"/>
  <c r="H46" i="1"/>
  <c r="H45" i="1"/>
  <c r="H23" i="1"/>
  <c r="H22" i="1"/>
  <c r="H28" i="1"/>
  <c r="H32" i="1"/>
  <c r="H24" i="1"/>
  <c r="H57" i="1" l="1"/>
  <c r="H18" i="1" l="1"/>
  <c r="H31" i="1" l="1"/>
  <c r="H29" i="1" l="1"/>
  <c r="H37" i="1"/>
  <c r="H50" i="1"/>
  <c r="H14" i="1"/>
  <c r="H59" i="1" l="1"/>
  <c r="H13" i="1"/>
</calcChain>
</file>

<file path=xl/sharedStrings.xml><?xml version="1.0" encoding="utf-8"?>
<sst xmlns="http://schemas.openxmlformats.org/spreadsheetml/2006/main" count="230" uniqueCount="143">
  <si>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</si>
  <si>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</si>
  <si>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</si>
  <si>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</si>
  <si>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</si>
  <si>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</si>
  <si>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</si>
  <si>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</si>
  <si>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</si>
  <si>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</si>
  <si>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</si>
  <si>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</si>
  <si>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</si>
  <si>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</si>
  <si>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</si>
  <si>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</si>
  <si>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</si>
  <si>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</si>
  <si>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</si>
  <si>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</si>
  <si>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</si>
  <si>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</si>
  <si>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</si>
  <si>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</si>
  <si>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</si>
  <si>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</si>
  <si>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</si>
  <si>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</si>
  <si>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</si>
  <si>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UKUPNO MATERIJALNI TROŠKOVI</t>
  </si>
  <si>
    <t>UKUPNO MATERIJALNI TROŠKOVI-ZUBNO</t>
  </si>
  <si>
    <t>Dana: 25.04.2023</t>
  </si>
  <si>
    <t xml:space="preserve">Dana 25.04.2023.godine Dom zdravlja Požarevac je izvršio plaćanje prema dobavljačima:  </t>
  </si>
  <si>
    <t>Primljena i neutrošena participacija od 25.04.2023</t>
  </si>
  <si>
    <t>Lavija</t>
  </si>
  <si>
    <t>188/2023</t>
  </si>
  <si>
    <t>190/2023</t>
  </si>
  <si>
    <t>189/2023</t>
  </si>
  <si>
    <t>SANITETSKI MATERIJAL-PO TREBOVANJU</t>
  </si>
  <si>
    <t>JP Elektroprivreda TE-KO Kostolac</t>
  </si>
  <si>
    <t>TEKO10184/1/2023/501</t>
  </si>
  <si>
    <t xml:space="preserve">NIS </t>
  </si>
  <si>
    <t>9005002205</t>
  </si>
  <si>
    <t>9005030092</t>
  </si>
  <si>
    <t>Toplifikacija</t>
  </si>
  <si>
    <t>OG2/2023-1359</t>
  </si>
  <si>
    <t>OG2/2023-1360</t>
  </si>
  <si>
    <t>ENERGENTI-PO TREBOVANJU</t>
  </si>
  <si>
    <t>Teamedical</t>
  </si>
  <si>
    <t>2002-07001043-23</t>
  </si>
  <si>
    <t>02002-07002703-22</t>
  </si>
  <si>
    <t>2002-07000440-23</t>
  </si>
  <si>
    <t>2002-07000439-23</t>
  </si>
  <si>
    <t>2002-07000438-23</t>
  </si>
  <si>
    <t>2002-07000437-23</t>
  </si>
  <si>
    <t>2002-07000709-23</t>
  </si>
  <si>
    <t>2002-07000860-23</t>
  </si>
  <si>
    <t>Euromedicina</t>
  </si>
  <si>
    <t>23000467-002257</t>
  </si>
  <si>
    <t>23000490-002257</t>
  </si>
  <si>
    <t>Vicor</t>
  </si>
  <si>
    <t>R22-13425-2</t>
  </si>
  <si>
    <t>R23-02212</t>
  </si>
  <si>
    <t>R23-02832</t>
  </si>
  <si>
    <t>R22-14648</t>
  </si>
  <si>
    <t>Promedia</t>
  </si>
  <si>
    <t>RO-3291/23</t>
  </si>
  <si>
    <t>RO-3288/23</t>
  </si>
  <si>
    <t>RO-3290/23</t>
  </si>
  <si>
    <t>RO-3289/23</t>
  </si>
  <si>
    <t>RO-4065/23</t>
  </si>
  <si>
    <t>REAGENSI-DIREKTNA PLAĆANJA</t>
  </si>
  <si>
    <t>Medi labor</t>
  </si>
  <si>
    <t>23-RN001005104</t>
  </si>
  <si>
    <t>23-RN001005103</t>
  </si>
  <si>
    <t>23-RN001005099</t>
  </si>
  <si>
    <t>23-RN001004553</t>
  </si>
  <si>
    <t>23-RN001004558</t>
  </si>
  <si>
    <t>23-RN004000510</t>
  </si>
  <si>
    <t>Esensa</t>
  </si>
  <si>
    <t>PKF23-04160</t>
  </si>
  <si>
    <t>PKF23-04159</t>
  </si>
  <si>
    <t>Vega</t>
  </si>
  <si>
    <t>297637/23</t>
  </si>
  <si>
    <t>315116/23</t>
  </si>
  <si>
    <t>336623/23</t>
  </si>
  <si>
    <t>R23-03479</t>
  </si>
  <si>
    <t>SANITETSKI MATERIJAL-DIREKTNA PLAĆANJA</t>
  </si>
  <si>
    <t>Elektroprivreda Srbije</t>
  </si>
  <si>
    <t>KOM33761190</t>
  </si>
  <si>
    <t>ENERGENTI-DIREKTNA PLAĆANJA</t>
  </si>
  <si>
    <t>Auto servis Dule</t>
  </si>
  <si>
    <t>5/2023</t>
  </si>
  <si>
    <t>4/2023</t>
  </si>
  <si>
    <t>8/2023</t>
  </si>
  <si>
    <t>9/2023</t>
  </si>
  <si>
    <t>11/2023</t>
  </si>
  <si>
    <t>12/2023</t>
  </si>
  <si>
    <t>EPOHA</t>
  </si>
  <si>
    <t>10101-16410-2023</t>
  </si>
  <si>
    <t>10101-18120-2023</t>
  </si>
  <si>
    <t>10101-18310-2023</t>
  </si>
  <si>
    <t>10101-18510-2023</t>
  </si>
  <si>
    <t>Ivapix</t>
  </si>
  <si>
    <t>IF23-00189</t>
  </si>
  <si>
    <t>JKP Komunalne službe</t>
  </si>
  <si>
    <t>468323</t>
  </si>
  <si>
    <t>468423</t>
  </si>
  <si>
    <t>468623</t>
  </si>
  <si>
    <t>542623</t>
  </si>
  <si>
    <t>542723</t>
  </si>
  <si>
    <t>542823</t>
  </si>
  <si>
    <t>468523</t>
  </si>
  <si>
    <t>298/2023</t>
  </si>
  <si>
    <t>338/2023</t>
  </si>
  <si>
    <t>Miphem</t>
  </si>
  <si>
    <t>2023-2554</t>
  </si>
  <si>
    <t>mt:s Telekom Srbija</t>
  </si>
  <si>
    <t>95-258-062-1240155</t>
  </si>
  <si>
    <t>Mercator-S</t>
  </si>
  <si>
    <t>23-17620-24FAK-911</t>
  </si>
  <si>
    <t>23-17620-24FAK-935</t>
  </si>
  <si>
    <t>MIM GLOBAL INVESTMENT</t>
  </si>
  <si>
    <t>23-F03-00017</t>
  </si>
  <si>
    <t>Sigma TM</t>
  </si>
  <si>
    <t>1/671-2023</t>
  </si>
  <si>
    <t>Tehnomarket</t>
  </si>
  <si>
    <t>IF23-0142</t>
  </si>
  <si>
    <t>IF23-0137</t>
  </si>
  <si>
    <t>IF23-0136</t>
  </si>
  <si>
    <t>IF23-0135</t>
  </si>
  <si>
    <t>IF23-0138</t>
  </si>
  <si>
    <t>IF23-0133</t>
  </si>
  <si>
    <t>IF23-0134</t>
  </si>
  <si>
    <t>IF23-0139</t>
  </si>
  <si>
    <t>IF23-0141</t>
  </si>
  <si>
    <t>IF23-0143</t>
  </si>
  <si>
    <t>Tip-top</t>
  </si>
  <si>
    <t>16/23</t>
  </si>
  <si>
    <t>R23-01934</t>
  </si>
  <si>
    <t>Neo yu-dent</t>
  </si>
  <si>
    <t>0485/23</t>
  </si>
  <si>
    <t>0538/23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</si>
</sst>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66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9" fillId="0" borderId="1" xfId="1" applyFont="1" applyBorder="1"/>
    <xf numFmtId="0" fontId="10" fillId="0" borderId="1" xfId="0" applyFont="1" applyFill="1" applyBorder="1" applyAlignment="1"/>
    <xf numFmtId="4" fontId="9" fillId="0" borderId="1" xfId="1" applyNumberFormat="1" applyFont="1" applyBorder="1"/>
    <xf numFmtId="4" fontId="10" fillId="0" borderId="1" xfId="0" applyNumberFormat="1" applyFont="1" applyFill="1" applyBorder="1" applyAlignment="1"/>
    <xf numFmtId="49" fontId="9" fillId="0" borderId="1" xfId="1" applyNumberFormat="1" applyFont="1" applyBorder="1" applyAlignment="1">
      <alignment horizontal="left"/>
    </xf>
    <xf numFmtId="49" fontId="10" fillId="0" borderId="1" xfId="0" applyNumberFormat="1" applyFont="1" applyFill="1" applyBorder="1" applyAlignment="1"/>
    <xf numFmtId="4" fontId="11" fillId="0" borderId="1" xfId="0" applyNumberFormat="1" applyFont="1" applyFill="1" applyBorder="1" applyAlignment="1"/>
    <xf numFmtId="0" fontId="11" fillId="0" borderId="1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9" fontId="9" fillId="0" borderId="1" xfId="1" applyNumberFormat="1" applyFont="1" applyBorder="1"/>
    <xf numFmtId="0" fontId="12" fillId="0" borderId="1" xfId="0" applyFont="1" applyFill="1" applyBorder="1" applyAlignment="1">
      <alignment horizontal="center"/>
    </xf>
    <xf numFmtId="4" fontId="12" fillId="0" borderId="1" xfId="0" applyNumberFormat="1" applyFont="1" applyFill="1" applyBorder="1" applyAlignment="1"/>
    <xf numFmtId="49" fontId="10" fillId="0" borderId="1" xfId="0" applyNumberFormat="1" applyFont="1" applyFill="1" applyBorder="1" applyAlignment="1">
      <alignment horizontal="left"/>
    </xf>
    <xf numFmtId="4" fontId="13" fillId="0" borderId="1" xfId="0" applyNumberFormat="1" applyFont="1" applyFill="1" applyBorder="1" applyAlignment="1"/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52"/>
  <sheetViews>
    <sheetView tabSelected="1" topLeftCell="B1" zoomScaleNormal="100" workbookViewId="0">
      <selection activeCell="B63" sqref="B63:D152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2" t="s">
        <v>0</v>
      </c>
      <c r="D2" s="42"/>
      <c r="E2" s="42"/>
      <c r="F2" s="42"/>
      <c r="G2" s="42"/>
    </row>
    <row r="4" spans="2:15" x14ac:dyDescent="0.25">
      <c r="B4" s="43" t="s">
        <v>1</v>
      </c>
      <c r="C4" s="43"/>
      <c r="D4" s="43"/>
    </row>
    <row r="5" spans="2:15" x14ac:dyDescent="0.25">
      <c r="B5" s="43" t="s">
        <v>2</v>
      </c>
      <c r="C5" s="43"/>
      <c r="D5" s="43"/>
    </row>
    <row r="6" spans="2:15" x14ac:dyDescent="0.25">
      <c r="B6" s="43" t="s">
        <v>3</v>
      </c>
      <c r="C6" s="43"/>
      <c r="D6" s="43"/>
    </row>
    <row r="7" spans="2:15" x14ac:dyDescent="0.25">
      <c r="I7" s="10"/>
      <c r="J7" s="10"/>
    </row>
    <row r="8" spans="2:15" x14ac:dyDescent="0.25">
      <c r="B8" s="44" t="s">
        <v>31</v>
      </c>
      <c r="C8" s="44"/>
      <c r="D8" s="44"/>
      <c r="E8" s="44"/>
      <c r="F8" s="44"/>
      <c r="G8" s="44"/>
      <c r="H8" s="44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9" t="s">
        <v>4</v>
      </c>
      <c r="C11" s="50"/>
      <c r="D11" s="50"/>
      <c r="E11" s="50"/>
      <c r="F11" s="51"/>
      <c r="G11" s="1" t="s">
        <v>5</v>
      </c>
      <c r="H11" s="1" t="s">
        <v>6</v>
      </c>
      <c r="I11" s="10"/>
      <c r="J11" s="10"/>
      <c r="K11" s="45"/>
      <c r="L11" s="45"/>
      <c r="M11" s="45"/>
      <c r="N11" s="45"/>
      <c r="O11" s="45"/>
    </row>
    <row r="12" spans="2:15" x14ac:dyDescent="0.25">
      <c r="B12" s="47" t="s">
        <v>7</v>
      </c>
      <c r="C12" s="47"/>
      <c r="D12" s="47"/>
      <c r="E12" s="47"/>
      <c r="F12" s="47"/>
      <c r="G12" s="18">
        <v>45041</v>
      </c>
      <c r="H12" s="14">
        <v>2087226.02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46" t="s">
        <v>8</v>
      </c>
      <c r="C13" s="46"/>
      <c r="D13" s="46"/>
      <c r="E13" s="46"/>
      <c r="F13" s="46"/>
      <c r="G13" s="19">
        <v>45041</v>
      </c>
      <c r="H13" s="2">
        <f>H14+H29-H37-H50</f>
        <v>2078114.3900000006</v>
      </c>
      <c r="I13" s="10"/>
      <c r="J13" s="10"/>
      <c r="K13" s="8"/>
      <c r="L13" s="8"/>
      <c r="M13" s="8"/>
      <c r="N13" s="8"/>
      <c r="O13" s="8"/>
    </row>
    <row r="14" spans="2:15" x14ac:dyDescent="0.25">
      <c r="B14" s="48" t="s">
        <v>9</v>
      </c>
      <c r="C14" s="48"/>
      <c r="D14" s="48"/>
      <c r="E14" s="48"/>
      <c r="F14" s="48"/>
      <c r="G14" s="20">
        <v>45041</v>
      </c>
      <c r="H14" s="3">
        <f>SUM(H15:H28)</f>
        <v>17520240.809999999</v>
      </c>
      <c r="I14" s="12"/>
      <c r="J14" s="10"/>
      <c r="K14" s="26"/>
      <c r="L14" s="8"/>
      <c r="M14" s="8"/>
      <c r="N14" s="8"/>
      <c r="O14" s="8"/>
    </row>
    <row r="15" spans="2:15" x14ac:dyDescent="0.25">
      <c r="B15" s="36" t="s">
        <v>10</v>
      </c>
      <c r="C15" s="37"/>
      <c r="D15" s="37"/>
      <c r="E15" s="37"/>
      <c r="F15" s="38"/>
      <c r="G15" s="21"/>
      <c r="H15" s="11">
        <v>0</v>
      </c>
      <c r="I15" s="10"/>
      <c r="J15" s="10"/>
      <c r="K15" s="7"/>
    </row>
    <row r="16" spans="2:15" x14ac:dyDescent="0.25">
      <c r="B16" s="36" t="s">
        <v>11</v>
      </c>
      <c r="C16" s="37"/>
      <c r="D16" s="37"/>
      <c r="E16" s="37"/>
      <c r="F16" s="38"/>
      <c r="G16" s="21"/>
      <c r="H16" s="11">
        <v>0</v>
      </c>
      <c r="I16" s="10"/>
      <c r="J16" s="10"/>
      <c r="K16" s="7"/>
    </row>
    <row r="17" spans="2:13" x14ac:dyDescent="0.25">
      <c r="B17" s="36" t="s">
        <v>12</v>
      </c>
      <c r="C17" s="37"/>
      <c r="D17" s="37"/>
      <c r="E17" s="37"/>
      <c r="F17" s="38"/>
      <c r="G17" s="21"/>
      <c r="H17" s="11">
        <v>0</v>
      </c>
      <c r="I17" s="10"/>
      <c r="J17" s="10"/>
      <c r="K17" s="7"/>
    </row>
    <row r="18" spans="2:13" x14ac:dyDescent="0.25">
      <c r="B18" s="36" t="s">
        <v>13</v>
      </c>
      <c r="C18" s="37"/>
      <c r="D18" s="37"/>
      <c r="E18" s="37"/>
      <c r="F18" s="38"/>
      <c r="G18" s="21"/>
      <c r="H18" s="9">
        <f>1245000+2003000-387122.08+140000-6000+100000-1579317.53+147122.36-1090.9-249498.34+249498.34-237993.56+1624000-1614394.35+237993.68-3000-10800+1624000-1604828.35-15000</f>
        <v>1661569.27</v>
      </c>
      <c r="I18" s="10"/>
      <c r="J18" s="10"/>
      <c r="K18" s="7"/>
      <c r="L18" s="7"/>
    </row>
    <row r="19" spans="2:13" x14ac:dyDescent="0.25">
      <c r="B19" s="36" t="s">
        <v>14</v>
      </c>
      <c r="C19" s="37"/>
      <c r="D19" s="37"/>
      <c r="E19" s="37"/>
      <c r="F19" s="38"/>
      <c r="G19" s="21"/>
      <c r="H19" s="9">
        <v>0</v>
      </c>
      <c r="I19" s="10"/>
      <c r="J19" s="10"/>
      <c r="K19" s="7"/>
      <c r="L19" s="7"/>
    </row>
    <row r="20" spans="2:13" x14ac:dyDescent="0.25">
      <c r="B20" s="36" t="s">
        <v>15</v>
      </c>
      <c r="C20" s="37"/>
      <c r="D20" s="37"/>
      <c r="E20" s="37"/>
      <c r="F20" s="38"/>
      <c r="G20" s="21"/>
      <c r="H20" s="9">
        <v>0</v>
      </c>
      <c r="I20" s="10"/>
      <c r="J20" s="10"/>
    </row>
    <row r="21" spans="2:13" x14ac:dyDescent="0.25">
      <c r="B21" s="36" t="s">
        <v>16</v>
      </c>
      <c r="C21" s="37"/>
      <c r="D21" s="37"/>
      <c r="E21" s="37"/>
      <c r="F21" s="38"/>
      <c r="G21" s="21"/>
      <c r="H21" s="25">
        <v>0</v>
      </c>
      <c r="I21" s="10"/>
      <c r="J21" s="10"/>
    </row>
    <row r="22" spans="2:13" x14ac:dyDescent="0.25">
      <c r="B22" s="36" t="s">
        <v>17</v>
      </c>
      <c r="C22" s="37"/>
      <c r="D22" s="37"/>
      <c r="E22" s="37"/>
      <c r="F22" s="38"/>
      <c r="G22" s="21"/>
      <c r="H22" s="25">
        <f>88374.6+10522484.69+763264</f>
        <v>11374123.289999999</v>
      </c>
      <c r="I22" s="10"/>
      <c r="J22" s="10"/>
    </row>
    <row r="23" spans="2:13" x14ac:dyDescent="0.25">
      <c r="B23" s="36" t="s">
        <v>18</v>
      </c>
      <c r="C23" s="37"/>
      <c r="D23" s="37"/>
      <c r="E23" s="37"/>
      <c r="F23" s="38"/>
      <c r="G23" s="21"/>
      <c r="H23" s="9">
        <f>1723861.15+1523250.82</f>
        <v>3247111.9699999997</v>
      </c>
      <c r="I23" s="10"/>
      <c r="J23" s="10"/>
    </row>
    <row r="24" spans="2:13" x14ac:dyDescent="0.25">
      <c r="B24" s="36" t="s">
        <v>19</v>
      </c>
      <c r="C24" s="37"/>
      <c r="D24" s="37"/>
      <c r="E24" s="37"/>
      <c r="F24" s="38"/>
      <c r="G24" s="21"/>
      <c r="H24" s="9">
        <f>1184208.33+1184208.33-1184194.55</f>
        <v>1184222.1100000001</v>
      </c>
      <c r="I24" s="10"/>
      <c r="J24" s="10"/>
      <c r="K24" s="10"/>
      <c r="L24" s="7"/>
    </row>
    <row r="25" spans="2:13" x14ac:dyDescent="0.25">
      <c r="B25" s="36" t="s">
        <v>20</v>
      </c>
      <c r="C25" s="37"/>
      <c r="D25" s="37"/>
      <c r="E25" s="37"/>
      <c r="F25" s="38"/>
      <c r="G25" s="21"/>
      <c r="H25" s="9">
        <v>0</v>
      </c>
      <c r="I25" s="10"/>
      <c r="J25" s="10"/>
      <c r="K25" s="10"/>
      <c r="L25" s="7"/>
    </row>
    <row r="26" spans="2:13" x14ac:dyDescent="0.25">
      <c r="B26" s="36" t="s">
        <v>21</v>
      </c>
      <c r="C26" s="37"/>
      <c r="D26" s="37"/>
      <c r="E26" s="37"/>
      <c r="F26" s="38"/>
      <c r="G26" s="21"/>
      <c r="H26" s="9">
        <v>0</v>
      </c>
      <c r="I26" s="10"/>
      <c r="J26" s="10"/>
      <c r="K26" s="7"/>
    </row>
    <row r="27" spans="2:13" x14ac:dyDescent="0.25">
      <c r="B27" s="36" t="s">
        <v>22</v>
      </c>
      <c r="C27" s="37"/>
      <c r="D27" s="37"/>
      <c r="E27" s="37"/>
      <c r="F27" s="38"/>
      <c r="G27" s="21"/>
      <c r="H27" s="9">
        <v>0</v>
      </c>
      <c r="I27" s="10"/>
      <c r="J27" s="10"/>
      <c r="K27" s="7"/>
      <c r="L27" s="7"/>
    </row>
    <row r="28" spans="2:13" x14ac:dyDescent="0.25">
      <c r="B28" s="36" t="s">
        <v>33</v>
      </c>
      <c r="C28" s="37"/>
      <c r="D28" s="37"/>
      <c r="E28" s="37"/>
      <c r="F28" s="38"/>
      <c r="G28" s="21"/>
      <c r="H28" s="9">
        <f>65567.68-24138.92+7950+2150+4800+2100+9850+1750+7300+1100-4639.38+4550+1500+9500+2850-26113.88+6750+1850+11200+1650+10600+2300+4150+2050+6400+2550+6750+2900+7650+2600+9000+3500-20240.41+7900+1550+5900+2800+7950+1850-6974+5900+2050+11650+1900-15241.78+5850+2650+9300+1100-36759.6+8000+2000+9800+2500+5950+3750+8800+2500+9300+950-5487+3200+3200+10150+1700+9250+2100+5550+1600+5650+3000+5750+1100+15050+4000-27033.58+8200+2450+7650+2450+11350+2650+10000+3750+6300+2000+6650+2800-8848.44+5350+1850-10530+8250+1850+12900+1550+8400+3150+9500+1050+4850+1400+5050+1650+7250+1150-34840.77+8900+2250+9000+2200-184697.57+7600+2500-10673.03+6650+2500-17699+8100+2200+13300+3950-4518+7150+2150-31477.69-1990+4500+2600-18336+5000+3250+11450+1000-3012+4650+1400+5950+3000+11100+2250+11200+8650+5850+4450+11900+650+10900+3850-14154-175416.99+7800+1750-24849.68-26986.92+6650+3200-12848+4650+1500+5950+3100-4612.24-89.91+9800+1700-8646.41+9900+2450-142.77+11600+2900-24048.29+8250-6+7750+3600-3409.39-91.86+7450+1550+7750+2900</f>
        <v>53214.169999999984</v>
      </c>
      <c r="I28" s="10"/>
      <c r="J28" s="10"/>
      <c r="K28" s="7"/>
      <c r="L28" s="7"/>
    </row>
    <row r="29" spans="2:13" x14ac:dyDescent="0.25">
      <c r="B29" s="39" t="s">
        <v>23</v>
      </c>
      <c r="C29" s="40"/>
      <c r="D29" s="40"/>
      <c r="E29" s="40"/>
      <c r="F29" s="41"/>
      <c r="G29" s="20">
        <v>45041</v>
      </c>
      <c r="H29" s="3">
        <f>H30+H31+H32+H33+H35+H36+H34</f>
        <v>206344.7300000001</v>
      </c>
      <c r="I29" s="10"/>
      <c r="J29" s="10"/>
      <c r="K29" s="7"/>
    </row>
    <row r="30" spans="2:13" x14ac:dyDescent="0.25">
      <c r="B30" s="36" t="s">
        <v>10</v>
      </c>
      <c r="C30" s="37"/>
      <c r="D30" s="37"/>
      <c r="E30" s="37"/>
      <c r="F30" s="38"/>
      <c r="G30" s="22"/>
      <c r="H30" s="11">
        <v>0</v>
      </c>
      <c r="I30" s="10"/>
      <c r="J30" s="10"/>
      <c r="K30" s="7"/>
    </row>
    <row r="31" spans="2:13" x14ac:dyDescent="0.25">
      <c r="B31" s="36" t="s">
        <v>13</v>
      </c>
      <c r="C31" s="37"/>
      <c r="D31" s="37"/>
      <c r="E31" s="37"/>
      <c r="F31" s="38"/>
      <c r="G31" s="22"/>
      <c r="H31" s="9">
        <f>153083.33+203916.67-162122.33+178500-172692.33+178500-208923.94</f>
        <v>170261.40000000008</v>
      </c>
      <c r="I31" s="15"/>
      <c r="J31" s="10"/>
      <c r="K31" s="7"/>
    </row>
    <row r="32" spans="2:13" x14ac:dyDescent="0.25">
      <c r="B32" s="36" t="s">
        <v>19</v>
      </c>
      <c r="C32" s="37"/>
      <c r="D32" s="37"/>
      <c r="E32" s="37"/>
      <c r="F32" s="38"/>
      <c r="G32" s="22"/>
      <c r="H32" s="9">
        <f>36083.33+36083.33-36083.33</f>
        <v>36083.33</v>
      </c>
      <c r="I32" s="10"/>
      <c r="J32" s="10"/>
      <c r="K32" s="7"/>
      <c r="L32" s="7"/>
      <c r="M32" s="7"/>
    </row>
    <row r="33" spans="2:12" x14ac:dyDescent="0.25">
      <c r="B33" s="36" t="s">
        <v>21</v>
      </c>
      <c r="C33" s="37"/>
      <c r="D33" s="37"/>
      <c r="E33" s="37"/>
      <c r="F33" s="38"/>
      <c r="G33" s="22"/>
      <c r="H33" s="9">
        <v>0</v>
      </c>
      <c r="I33" s="10"/>
      <c r="J33" s="10"/>
    </row>
    <row r="34" spans="2:12" x14ac:dyDescent="0.25">
      <c r="B34" s="36" t="s">
        <v>11</v>
      </c>
      <c r="C34" s="37"/>
      <c r="D34" s="37"/>
      <c r="E34" s="37"/>
      <c r="F34" s="38"/>
      <c r="G34" s="22"/>
      <c r="H34" s="9">
        <v>0</v>
      </c>
      <c r="I34" s="10"/>
      <c r="J34" s="10"/>
    </row>
    <row r="35" spans="2:12" x14ac:dyDescent="0.25">
      <c r="B35" s="36" t="s">
        <v>22</v>
      </c>
      <c r="C35" s="37"/>
      <c r="D35" s="37"/>
      <c r="E35" s="37"/>
      <c r="F35" s="38"/>
      <c r="G35" s="22"/>
      <c r="H35" s="9">
        <v>0</v>
      </c>
      <c r="I35" s="10"/>
      <c r="J35" s="10"/>
    </row>
    <row r="36" spans="2:12" x14ac:dyDescent="0.25">
      <c r="B36" s="36" t="s">
        <v>33</v>
      </c>
      <c r="C36" s="37"/>
      <c r="D36" s="37"/>
      <c r="E36" s="37"/>
      <c r="F36" s="38"/>
      <c r="G36" s="22"/>
      <c r="H36" s="9">
        <v>0</v>
      </c>
      <c r="I36" s="10"/>
      <c r="J36" s="10"/>
    </row>
    <row r="37" spans="2:12" x14ac:dyDescent="0.25">
      <c r="B37" s="55" t="s">
        <v>24</v>
      </c>
      <c r="C37" s="56"/>
      <c r="D37" s="56"/>
      <c r="E37" s="56"/>
      <c r="F37" s="57"/>
      <c r="G37" s="23">
        <v>45041</v>
      </c>
      <c r="H37" s="4">
        <f>SUM(H38:H49)</f>
        <v>15612387.819999998</v>
      </c>
      <c r="I37" s="10"/>
      <c r="J37" s="10"/>
    </row>
    <row r="38" spans="2:12" x14ac:dyDescent="0.25">
      <c r="B38" s="36" t="s">
        <v>10</v>
      </c>
      <c r="C38" s="37"/>
      <c r="D38" s="37"/>
      <c r="E38" s="37"/>
      <c r="F38" s="38"/>
      <c r="G38" s="21"/>
      <c r="H38" s="11">
        <v>0</v>
      </c>
      <c r="I38" s="10"/>
      <c r="J38" s="10"/>
    </row>
    <row r="39" spans="2:12" x14ac:dyDescent="0.25">
      <c r="B39" s="36" t="s">
        <v>11</v>
      </c>
      <c r="C39" s="37"/>
      <c r="D39" s="37"/>
      <c r="E39" s="37"/>
      <c r="F39" s="38"/>
      <c r="G39" s="21"/>
      <c r="H39" s="11">
        <v>0</v>
      </c>
      <c r="I39" s="10"/>
      <c r="J39" s="10"/>
    </row>
    <row r="40" spans="2:12" x14ac:dyDescent="0.25">
      <c r="B40" s="36" t="s">
        <v>12</v>
      </c>
      <c r="C40" s="37"/>
      <c r="D40" s="37"/>
      <c r="E40" s="37"/>
      <c r="F40" s="38"/>
      <c r="G40" s="21"/>
      <c r="H40" s="11">
        <v>0</v>
      </c>
      <c r="I40" s="10"/>
      <c r="J40" s="10"/>
    </row>
    <row r="41" spans="2:12" x14ac:dyDescent="0.25">
      <c r="B41" s="36" t="s">
        <v>13</v>
      </c>
      <c r="C41" s="37"/>
      <c r="D41" s="37"/>
      <c r="E41" s="37"/>
      <c r="F41" s="38"/>
      <c r="G41" s="21"/>
      <c r="H41" s="11">
        <v>0</v>
      </c>
      <c r="I41" s="10"/>
      <c r="J41" s="27"/>
      <c r="K41" s="7"/>
      <c r="L41" s="7"/>
    </row>
    <row r="42" spans="2:12" x14ac:dyDescent="0.25">
      <c r="B42" s="36" t="s">
        <v>14</v>
      </c>
      <c r="C42" s="37"/>
      <c r="D42" s="37"/>
      <c r="E42" s="37"/>
      <c r="F42" s="38"/>
      <c r="G42" s="21"/>
      <c r="H42" s="11">
        <v>0</v>
      </c>
      <c r="I42" s="10"/>
      <c r="J42" s="10"/>
      <c r="L42" s="7"/>
    </row>
    <row r="43" spans="2:12" x14ac:dyDescent="0.25">
      <c r="B43" s="36" t="s">
        <v>15</v>
      </c>
      <c r="C43" s="37"/>
      <c r="D43" s="37"/>
      <c r="E43" s="37"/>
      <c r="F43" s="38"/>
      <c r="G43" s="21"/>
      <c r="H43" s="9">
        <v>0</v>
      </c>
      <c r="I43" s="10"/>
      <c r="J43" s="10"/>
    </row>
    <row r="44" spans="2:12" x14ac:dyDescent="0.25">
      <c r="B44" s="36" t="s">
        <v>16</v>
      </c>
      <c r="C44" s="37"/>
      <c r="D44" s="37"/>
      <c r="E44" s="37"/>
      <c r="F44" s="38"/>
      <c r="G44" s="21"/>
      <c r="H44" s="9">
        <v>0</v>
      </c>
      <c r="I44" s="10"/>
      <c r="J44" s="10"/>
      <c r="L44" s="7"/>
    </row>
    <row r="45" spans="2:12" x14ac:dyDescent="0.25">
      <c r="B45" s="36" t="s">
        <v>17</v>
      </c>
      <c r="C45" s="37"/>
      <c r="D45" s="37"/>
      <c r="E45" s="37"/>
      <c r="F45" s="38"/>
      <c r="G45" s="21"/>
      <c r="H45" s="9">
        <f>88374.6+10522484.69+763264</f>
        <v>11374123.289999999</v>
      </c>
      <c r="I45" s="10"/>
      <c r="J45" s="10"/>
    </row>
    <row r="46" spans="2:12" x14ac:dyDescent="0.25">
      <c r="B46" s="36" t="s">
        <v>18</v>
      </c>
      <c r="C46" s="37"/>
      <c r="D46" s="37"/>
      <c r="E46" s="37"/>
      <c r="F46" s="38"/>
      <c r="G46" s="21"/>
      <c r="H46" s="9">
        <f>1723861.15+1523250.82</f>
        <v>3247111.9699999997</v>
      </c>
      <c r="I46" s="10"/>
      <c r="J46" s="10"/>
    </row>
    <row r="47" spans="2:12" x14ac:dyDescent="0.25">
      <c r="B47" s="36" t="s">
        <v>19</v>
      </c>
      <c r="C47" s="37"/>
      <c r="D47" s="37"/>
      <c r="E47" s="37"/>
      <c r="F47" s="38"/>
      <c r="G47" s="21"/>
      <c r="H47" s="9">
        <f>988476.35+2676.21</f>
        <v>991152.55999999994</v>
      </c>
      <c r="I47" s="10"/>
      <c r="J47" s="10"/>
    </row>
    <row r="48" spans="2:12" x14ac:dyDescent="0.25">
      <c r="B48" s="36" t="s">
        <v>21</v>
      </c>
      <c r="C48" s="37"/>
      <c r="D48" s="37"/>
      <c r="E48" s="37"/>
      <c r="F48" s="38"/>
      <c r="G48" s="21"/>
      <c r="H48" s="9">
        <v>0</v>
      </c>
      <c r="I48" s="10"/>
      <c r="J48" s="10"/>
    </row>
    <row r="49" spans="2:12" x14ac:dyDescent="0.25">
      <c r="B49" s="36" t="s">
        <v>22</v>
      </c>
      <c r="C49" s="37"/>
      <c r="D49" s="37"/>
      <c r="E49" s="37"/>
      <c r="F49" s="38"/>
      <c r="G49" s="21"/>
      <c r="H49" s="9">
        <v>0</v>
      </c>
      <c r="I49" s="10"/>
      <c r="J49" s="10"/>
      <c r="K49" s="7"/>
    </row>
    <row r="50" spans="2:12" x14ac:dyDescent="0.25">
      <c r="B50" s="55" t="s">
        <v>25</v>
      </c>
      <c r="C50" s="56"/>
      <c r="D50" s="56"/>
      <c r="E50" s="56"/>
      <c r="F50" s="57"/>
      <c r="G50" s="23">
        <v>45041</v>
      </c>
      <c r="H50" s="4">
        <f>SUM(H51:H56)</f>
        <v>36083.33</v>
      </c>
      <c r="I50" s="10"/>
      <c r="J50" s="10"/>
    </row>
    <row r="51" spans="2:12" x14ac:dyDescent="0.25">
      <c r="B51" s="36" t="s">
        <v>10</v>
      </c>
      <c r="C51" s="37"/>
      <c r="D51" s="37"/>
      <c r="E51" s="37"/>
      <c r="F51" s="38"/>
      <c r="G51" s="22"/>
      <c r="H51" s="11">
        <v>0</v>
      </c>
      <c r="I51" s="10"/>
      <c r="J51" s="10"/>
    </row>
    <row r="52" spans="2:12" x14ac:dyDescent="0.25">
      <c r="B52" s="36" t="s">
        <v>13</v>
      </c>
      <c r="C52" s="37"/>
      <c r="D52" s="37"/>
      <c r="E52" s="37"/>
      <c r="F52" s="38"/>
      <c r="G52" s="22"/>
      <c r="H52" s="11">
        <v>0</v>
      </c>
      <c r="I52" s="10"/>
      <c r="J52" s="27"/>
      <c r="K52" s="7"/>
    </row>
    <row r="53" spans="2:12" x14ac:dyDescent="0.25">
      <c r="B53" s="36" t="s">
        <v>19</v>
      </c>
      <c r="C53" s="37"/>
      <c r="D53" s="37"/>
      <c r="E53" s="37"/>
      <c r="F53" s="38"/>
      <c r="G53" s="22"/>
      <c r="H53" s="9">
        <v>36083.33</v>
      </c>
      <c r="I53" s="10"/>
      <c r="J53" s="10"/>
    </row>
    <row r="54" spans="2:12" x14ac:dyDescent="0.25">
      <c r="B54" s="36" t="s">
        <v>21</v>
      </c>
      <c r="C54" s="37"/>
      <c r="D54" s="37"/>
      <c r="E54" s="37"/>
      <c r="F54" s="38"/>
      <c r="G54" s="22"/>
      <c r="H54" s="2">
        <v>0</v>
      </c>
      <c r="I54" s="10"/>
      <c r="J54" s="10"/>
      <c r="K54" s="7"/>
    </row>
    <row r="55" spans="2:12" x14ac:dyDescent="0.25">
      <c r="B55" s="36" t="s">
        <v>11</v>
      </c>
      <c r="C55" s="37"/>
      <c r="D55" s="37"/>
      <c r="E55" s="37"/>
      <c r="F55" s="38"/>
      <c r="G55" s="22"/>
      <c r="H55" s="2">
        <v>0</v>
      </c>
      <c r="I55" s="10"/>
      <c r="J55" s="10"/>
    </row>
    <row r="56" spans="2:12" x14ac:dyDescent="0.25">
      <c r="B56" s="36" t="s">
        <v>22</v>
      </c>
      <c r="C56" s="37"/>
      <c r="D56" s="37"/>
      <c r="E56" s="37"/>
      <c r="F56" s="38"/>
      <c r="G56" s="22"/>
      <c r="H56" s="2">
        <v>0</v>
      </c>
      <c r="I56" s="10"/>
      <c r="J56" s="10"/>
    </row>
    <row r="57" spans="2:12" x14ac:dyDescent="0.25">
      <c r="B57" s="58" t="s">
        <v>26</v>
      </c>
      <c r="C57" s="59"/>
      <c r="D57" s="59"/>
      <c r="E57" s="59"/>
      <c r="F57" s="60"/>
      <c r="G57" s="24">
        <v>45041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+19338.66+2119.21+545467.37+7953.19+0.08-574878.43+5748.47+5428.57-0.24-11177.04+0.58+16997.1+2039.1-0.13-19036.2+1.69+106493.94-106493.94+5318.18-5318.18+2506.65+246208.64-248715.29+820000+49000+1296-50296-180-3500-2280-809459.98+19334.57+2285.73+0.19-21620.3+22385.59+2344.9+359759.58+5509.93-0.28-390000+0.28+19023.89+2289.89-0.33-21313.78+980000+0.2-980000+21651.59+2369.79+446582.81+9395.81-480000+7887-7887+18963.85+2290.19+0.44-21254.04+1080290.71-0.25-1080290.71+322940.11-322940.11+21466.53+2356.48+632576.51+9900.02-0.3-666299.54+4295.65-3-4295.65+19462.24+2292.75-0.39-21754.99</f>
        <v>9111.6299999988551</v>
      </c>
      <c r="I57" s="10"/>
      <c r="L57" s="7"/>
    </row>
    <row r="58" spans="2:12" x14ac:dyDescent="0.25">
      <c r="B58" s="36" t="s">
        <v>27</v>
      </c>
      <c r="C58" s="37"/>
      <c r="D58" s="37"/>
      <c r="E58" s="37"/>
      <c r="F58" s="38"/>
      <c r="G58" s="22"/>
      <c r="H58" s="2">
        <v>0</v>
      </c>
      <c r="I58" s="10"/>
      <c r="J58" s="10"/>
    </row>
    <row r="59" spans="2:12" x14ac:dyDescent="0.25">
      <c r="B59" s="52" t="s">
        <v>28</v>
      </c>
      <c r="C59" s="53"/>
      <c r="D59" s="53"/>
      <c r="E59" s="53"/>
      <c r="F59" s="54"/>
      <c r="G59" s="22"/>
      <c r="H59" s="6">
        <f>H14+H29-H37-H50+H57-H58</f>
        <v>2087226.0199999996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32</v>
      </c>
      <c r="C61" s="16"/>
      <c r="D61" s="16"/>
      <c r="E61" s="16"/>
      <c r="F61" s="16"/>
      <c r="G61" s="8"/>
      <c r="H61" s="12"/>
      <c r="I61" s="10"/>
      <c r="J61" s="10"/>
      <c r="K61" s="7"/>
    </row>
    <row r="63" spans="2:12" x14ac:dyDescent="0.25">
      <c r="B63" s="28" t="s">
        <v>34</v>
      </c>
      <c r="C63" s="30">
        <v>1209.5999999999999</v>
      </c>
      <c r="D63" s="61" t="s">
        <v>35</v>
      </c>
    </row>
    <row r="64" spans="2:12" x14ac:dyDescent="0.25">
      <c r="B64" s="29" t="s">
        <v>34</v>
      </c>
      <c r="C64" s="31">
        <v>59724</v>
      </c>
      <c r="D64" s="33" t="s">
        <v>36</v>
      </c>
    </row>
    <row r="65" spans="2:4" x14ac:dyDescent="0.25">
      <c r="B65" s="29" t="s">
        <v>34</v>
      </c>
      <c r="C65" s="31">
        <v>27441</v>
      </c>
      <c r="D65" s="33" t="s">
        <v>37</v>
      </c>
    </row>
    <row r="66" spans="2:4" x14ac:dyDescent="0.25">
      <c r="B66" s="62" t="s">
        <v>38</v>
      </c>
      <c r="C66" s="63">
        <f>SUM(C63:C65)</f>
        <v>88374.6</v>
      </c>
      <c r="D66" s="33"/>
    </row>
    <row r="67" spans="2:4" x14ac:dyDescent="0.25">
      <c r="B67" s="29" t="s">
        <v>39</v>
      </c>
      <c r="C67" s="31">
        <v>28795.17</v>
      </c>
      <c r="D67" s="33" t="s">
        <v>40</v>
      </c>
    </row>
    <row r="68" spans="2:4" x14ac:dyDescent="0.25">
      <c r="B68" s="29" t="s">
        <v>41</v>
      </c>
      <c r="C68" s="31">
        <v>721800.34</v>
      </c>
      <c r="D68" s="33" t="s">
        <v>42</v>
      </c>
    </row>
    <row r="69" spans="2:4" x14ac:dyDescent="0.25">
      <c r="B69" s="29" t="s">
        <v>41</v>
      </c>
      <c r="C69" s="31">
        <v>522776.68</v>
      </c>
      <c r="D69" s="33" t="s">
        <v>43</v>
      </c>
    </row>
    <row r="70" spans="2:4" x14ac:dyDescent="0.25">
      <c r="B70" s="29" t="s">
        <v>44</v>
      </c>
      <c r="C70" s="31">
        <v>298611.7</v>
      </c>
      <c r="D70" s="33" t="s">
        <v>45</v>
      </c>
    </row>
    <row r="71" spans="2:4" x14ac:dyDescent="0.25">
      <c r="B71" s="28" t="s">
        <v>44</v>
      </c>
      <c r="C71" s="30">
        <v>151877.26</v>
      </c>
      <c r="D71" s="61" t="s">
        <v>46</v>
      </c>
    </row>
    <row r="72" spans="2:4" x14ac:dyDescent="0.25">
      <c r="B72" s="62" t="s">
        <v>47</v>
      </c>
      <c r="C72" s="63">
        <f>SUM(C67:C71)</f>
        <v>1723861.15</v>
      </c>
      <c r="D72" s="33"/>
    </row>
    <row r="73" spans="2:4" x14ac:dyDescent="0.25">
      <c r="B73" s="28" t="s">
        <v>48</v>
      </c>
      <c r="C73" s="30">
        <v>880964.64</v>
      </c>
      <c r="D73" s="32" t="s">
        <v>49</v>
      </c>
    </row>
    <row r="74" spans="2:4" x14ac:dyDescent="0.25">
      <c r="B74" s="29" t="s">
        <v>48</v>
      </c>
      <c r="C74" s="31">
        <v>1025349.97</v>
      </c>
      <c r="D74" s="33" t="s">
        <v>50</v>
      </c>
    </row>
    <row r="75" spans="2:4" x14ac:dyDescent="0.25">
      <c r="B75" s="29" t="s">
        <v>48</v>
      </c>
      <c r="C75" s="31">
        <v>1153585.92</v>
      </c>
      <c r="D75" s="33" t="s">
        <v>51</v>
      </c>
    </row>
    <row r="76" spans="2:4" x14ac:dyDescent="0.25">
      <c r="B76" s="29" t="s">
        <v>48</v>
      </c>
      <c r="C76" s="31">
        <v>1195386.96</v>
      </c>
      <c r="D76" s="33" t="s">
        <v>52</v>
      </c>
    </row>
    <row r="77" spans="2:4" x14ac:dyDescent="0.25">
      <c r="B77" s="29" t="s">
        <v>48</v>
      </c>
      <c r="C77" s="31">
        <v>727790.18</v>
      </c>
      <c r="D77" s="33" t="s">
        <v>53</v>
      </c>
    </row>
    <row r="78" spans="2:4" x14ac:dyDescent="0.25">
      <c r="B78" s="29" t="s">
        <v>48</v>
      </c>
      <c r="C78" s="31">
        <v>1186890.4099999999</v>
      </c>
      <c r="D78" s="33" t="s">
        <v>54</v>
      </c>
    </row>
    <row r="79" spans="2:4" x14ac:dyDescent="0.25">
      <c r="B79" s="29" t="s">
        <v>48</v>
      </c>
      <c r="C79" s="31">
        <v>1819860.37</v>
      </c>
      <c r="D79" s="33" t="s">
        <v>55</v>
      </c>
    </row>
    <row r="80" spans="2:4" x14ac:dyDescent="0.25">
      <c r="B80" s="29" t="s">
        <v>48</v>
      </c>
      <c r="C80" s="31">
        <v>164229.12</v>
      </c>
      <c r="D80" s="33" t="s">
        <v>56</v>
      </c>
    </row>
    <row r="81" spans="2:4" x14ac:dyDescent="0.25">
      <c r="B81" s="29" t="s">
        <v>57</v>
      </c>
      <c r="C81" s="31">
        <v>534600</v>
      </c>
      <c r="D81" s="33" t="s">
        <v>58</v>
      </c>
    </row>
    <row r="82" spans="2:4" x14ac:dyDescent="0.25">
      <c r="B82" s="29" t="s">
        <v>57</v>
      </c>
      <c r="C82" s="31">
        <v>601128</v>
      </c>
      <c r="D82" s="33" t="s">
        <v>59</v>
      </c>
    </row>
    <row r="83" spans="2:4" x14ac:dyDescent="0.25">
      <c r="B83" s="29" t="s">
        <v>60</v>
      </c>
      <c r="C83" s="31">
        <v>4158</v>
      </c>
      <c r="D83" s="33" t="s">
        <v>61</v>
      </c>
    </row>
    <row r="84" spans="2:4" x14ac:dyDescent="0.25">
      <c r="B84" s="29" t="s">
        <v>60</v>
      </c>
      <c r="C84" s="31">
        <v>85536</v>
      </c>
      <c r="D84" s="33" t="s">
        <v>62</v>
      </c>
    </row>
    <row r="85" spans="2:4" x14ac:dyDescent="0.25">
      <c r="B85" s="29" t="s">
        <v>60</v>
      </c>
      <c r="C85" s="31">
        <v>139530.6</v>
      </c>
      <c r="D85" s="33" t="s">
        <v>63</v>
      </c>
    </row>
    <row r="86" spans="2:4" x14ac:dyDescent="0.25">
      <c r="B86" s="29" t="s">
        <v>60</v>
      </c>
      <c r="C86" s="31">
        <v>197072</v>
      </c>
      <c r="D86" s="33" t="s">
        <v>64</v>
      </c>
    </row>
    <row r="87" spans="2:4" x14ac:dyDescent="0.25">
      <c r="B87" s="29" t="s">
        <v>65</v>
      </c>
      <c r="C87" s="31">
        <v>224532</v>
      </c>
      <c r="D87" s="33" t="s">
        <v>66</v>
      </c>
    </row>
    <row r="88" spans="2:4" x14ac:dyDescent="0.25">
      <c r="B88" s="29" t="s">
        <v>65</v>
      </c>
      <c r="C88" s="31">
        <v>38633.760000000002</v>
      </c>
      <c r="D88" s="33" t="s">
        <v>67</v>
      </c>
    </row>
    <row r="89" spans="2:4" x14ac:dyDescent="0.25">
      <c r="B89" s="29" t="s">
        <v>65</v>
      </c>
      <c r="C89" s="31">
        <v>114535.08</v>
      </c>
      <c r="D89" s="33" t="s">
        <v>68</v>
      </c>
    </row>
    <row r="90" spans="2:4" x14ac:dyDescent="0.25">
      <c r="B90" s="29" t="s">
        <v>65</v>
      </c>
      <c r="C90" s="31">
        <v>53816.4</v>
      </c>
      <c r="D90" s="33" t="s">
        <v>69</v>
      </c>
    </row>
    <row r="91" spans="2:4" x14ac:dyDescent="0.25">
      <c r="B91" s="29" t="s">
        <v>65</v>
      </c>
      <c r="C91" s="31">
        <v>374885.28</v>
      </c>
      <c r="D91" s="33" t="s">
        <v>70</v>
      </c>
    </row>
    <row r="92" spans="2:4" x14ac:dyDescent="0.25">
      <c r="B92" s="62" t="s">
        <v>71</v>
      </c>
      <c r="C92" s="63">
        <f>SUM(C73:C91)</f>
        <v>10522484.689999999</v>
      </c>
      <c r="D92" s="64"/>
    </row>
    <row r="93" spans="2:4" x14ac:dyDescent="0.25">
      <c r="B93" s="29" t="s">
        <v>72</v>
      </c>
      <c r="C93" s="31">
        <v>58320</v>
      </c>
      <c r="D93" s="33" t="s">
        <v>73</v>
      </c>
    </row>
    <row r="94" spans="2:4" x14ac:dyDescent="0.25">
      <c r="B94" s="29" t="s">
        <v>72</v>
      </c>
      <c r="C94" s="31">
        <v>19008</v>
      </c>
      <c r="D94" s="33" t="s">
        <v>74</v>
      </c>
    </row>
    <row r="95" spans="2:4" x14ac:dyDescent="0.25">
      <c r="B95" s="29" t="s">
        <v>72</v>
      </c>
      <c r="C95" s="31">
        <v>9120</v>
      </c>
      <c r="D95" s="33" t="s">
        <v>75</v>
      </c>
    </row>
    <row r="96" spans="2:4" x14ac:dyDescent="0.25">
      <c r="B96" s="29" t="s">
        <v>72</v>
      </c>
      <c r="C96" s="31">
        <v>6912</v>
      </c>
      <c r="D96" s="33" t="s">
        <v>76</v>
      </c>
    </row>
    <row r="97" spans="2:4" x14ac:dyDescent="0.25">
      <c r="B97" s="29" t="s">
        <v>72</v>
      </c>
      <c r="C97" s="31">
        <v>9120</v>
      </c>
      <c r="D97" s="33" t="s">
        <v>77</v>
      </c>
    </row>
    <row r="98" spans="2:4" x14ac:dyDescent="0.25">
      <c r="B98" s="29" t="s">
        <v>72</v>
      </c>
      <c r="C98" s="31">
        <v>38880</v>
      </c>
      <c r="D98" s="33" t="s">
        <v>78</v>
      </c>
    </row>
    <row r="99" spans="2:4" x14ac:dyDescent="0.25">
      <c r="B99" s="29" t="s">
        <v>79</v>
      </c>
      <c r="C99" s="31">
        <v>12375</v>
      </c>
      <c r="D99" s="33" t="s">
        <v>80</v>
      </c>
    </row>
    <row r="100" spans="2:4" x14ac:dyDescent="0.25">
      <c r="B100" s="29" t="s">
        <v>79</v>
      </c>
      <c r="C100" s="31">
        <v>15103</v>
      </c>
      <c r="D100" s="33" t="s">
        <v>81</v>
      </c>
    </row>
    <row r="101" spans="2:4" x14ac:dyDescent="0.25">
      <c r="B101" s="29" t="s">
        <v>82</v>
      </c>
      <c r="C101" s="31">
        <v>10608</v>
      </c>
      <c r="D101" s="33" t="s">
        <v>83</v>
      </c>
    </row>
    <row r="102" spans="2:4" x14ac:dyDescent="0.25">
      <c r="B102" s="29" t="s">
        <v>82</v>
      </c>
      <c r="C102" s="31">
        <v>10608</v>
      </c>
      <c r="D102" s="33" t="s">
        <v>84</v>
      </c>
    </row>
    <row r="103" spans="2:4" x14ac:dyDescent="0.25">
      <c r="B103" s="29" t="s">
        <v>82</v>
      </c>
      <c r="C103" s="31">
        <v>123960</v>
      </c>
      <c r="D103" s="33" t="s">
        <v>85</v>
      </c>
    </row>
    <row r="104" spans="2:4" x14ac:dyDescent="0.25">
      <c r="B104" s="29" t="s">
        <v>60</v>
      </c>
      <c r="C104" s="31">
        <v>449250</v>
      </c>
      <c r="D104" s="33" t="s">
        <v>86</v>
      </c>
    </row>
    <row r="105" spans="2:4" x14ac:dyDescent="0.25">
      <c r="B105" s="62" t="s">
        <v>87</v>
      </c>
      <c r="C105" s="63">
        <f>SUM(C93:C104)</f>
        <v>763264</v>
      </c>
      <c r="D105" s="33"/>
    </row>
    <row r="106" spans="2:4" x14ac:dyDescent="0.25">
      <c r="B106" s="29" t="s">
        <v>88</v>
      </c>
      <c r="C106" s="31">
        <v>1523250.82</v>
      </c>
      <c r="D106" s="33" t="s">
        <v>89</v>
      </c>
    </row>
    <row r="107" spans="2:4" x14ac:dyDescent="0.25">
      <c r="B107" s="62" t="s">
        <v>90</v>
      </c>
      <c r="C107" s="63">
        <f>SUM(C106)</f>
        <v>1523250.82</v>
      </c>
      <c r="D107" s="33"/>
    </row>
    <row r="108" spans="2:4" x14ac:dyDescent="0.25">
      <c r="B108" s="29" t="s">
        <v>91</v>
      </c>
      <c r="C108" s="31">
        <v>119400</v>
      </c>
      <c r="D108" s="33" t="s">
        <v>92</v>
      </c>
    </row>
    <row r="109" spans="2:4" x14ac:dyDescent="0.25">
      <c r="B109" s="29" t="s">
        <v>91</v>
      </c>
      <c r="C109" s="31">
        <v>15280</v>
      </c>
      <c r="D109" s="33" t="s">
        <v>93</v>
      </c>
    </row>
    <row r="110" spans="2:4" x14ac:dyDescent="0.25">
      <c r="B110" s="29" t="s">
        <v>91</v>
      </c>
      <c r="C110" s="31">
        <v>38190</v>
      </c>
      <c r="D110" s="33" t="s">
        <v>94</v>
      </c>
    </row>
    <row r="111" spans="2:4" x14ac:dyDescent="0.25">
      <c r="B111" s="29" t="s">
        <v>91</v>
      </c>
      <c r="C111" s="31">
        <v>68700</v>
      </c>
      <c r="D111" s="33" t="s">
        <v>95</v>
      </c>
    </row>
    <row r="112" spans="2:4" x14ac:dyDescent="0.25">
      <c r="B112" s="29" t="s">
        <v>91</v>
      </c>
      <c r="C112" s="31">
        <v>69930</v>
      </c>
      <c r="D112" s="33" t="s">
        <v>96</v>
      </c>
    </row>
    <row r="113" spans="2:4" x14ac:dyDescent="0.25">
      <c r="B113" s="29" t="s">
        <v>91</v>
      </c>
      <c r="C113" s="31">
        <v>80010</v>
      </c>
      <c r="D113" s="33" t="s">
        <v>97</v>
      </c>
    </row>
    <row r="114" spans="2:4" x14ac:dyDescent="0.25">
      <c r="B114" s="29" t="s">
        <v>98</v>
      </c>
      <c r="C114" s="31">
        <v>43752</v>
      </c>
      <c r="D114" s="33" t="s">
        <v>99</v>
      </c>
    </row>
    <row r="115" spans="2:4" x14ac:dyDescent="0.25">
      <c r="B115" s="29" t="s">
        <v>98</v>
      </c>
      <c r="C115" s="31">
        <v>29376</v>
      </c>
      <c r="D115" s="33" t="s">
        <v>100</v>
      </c>
    </row>
    <row r="116" spans="2:4" x14ac:dyDescent="0.25">
      <c r="B116" s="29" t="s">
        <v>98</v>
      </c>
      <c r="C116" s="31">
        <v>28800</v>
      </c>
      <c r="D116" s="33" t="s">
        <v>101</v>
      </c>
    </row>
    <row r="117" spans="2:4" x14ac:dyDescent="0.25">
      <c r="B117" s="29" t="s">
        <v>98</v>
      </c>
      <c r="C117" s="31">
        <v>4800</v>
      </c>
      <c r="D117" s="33" t="s">
        <v>102</v>
      </c>
    </row>
    <row r="118" spans="2:4" x14ac:dyDescent="0.25">
      <c r="B118" s="29" t="s">
        <v>103</v>
      </c>
      <c r="C118" s="31">
        <v>10800</v>
      </c>
      <c r="D118" s="33" t="s">
        <v>104</v>
      </c>
    </row>
    <row r="119" spans="2:4" x14ac:dyDescent="0.25">
      <c r="B119" s="29" t="s">
        <v>105</v>
      </c>
      <c r="C119" s="31">
        <v>52756</v>
      </c>
      <c r="D119" s="33" t="s">
        <v>106</v>
      </c>
    </row>
    <row r="120" spans="2:4" x14ac:dyDescent="0.25">
      <c r="B120" s="29" t="s">
        <v>105</v>
      </c>
      <c r="C120" s="31">
        <v>31944</v>
      </c>
      <c r="D120" s="33" t="s">
        <v>107</v>
      </c>
    </row>
    <row r="121" spans="2:4" x14ac:dyDescent="0.25">
      <c r="B121" s="29" t="s">
        <v>105</v>
      </c>
      <c r="C121" s="31">
        <v>396.88</v>
      </c>
      <c r="D121" s="33" t="s">
        <v>108</v>
      </c>
    </row>
    <row r="122" spans="2:4" x14ac:dyDescent="0.25">
      <c r="B122" s="29" t="s">
        <v>105</v>
      </c>
      <c r="C122" s="31">
        <v>261.36</v>
      </c>
      <c r="D122" s="33" t="s">
        <v>109</v>
      </c>
    </row>
    <row r="123" spans="2:4" x14ac:dyDescent="0.25">
      <c r="B123" s="29" t="s">
        <v>105</v>
      </c>
      <c r="C123" s="31">
        <v>12351.68</v>
      </c>
      <c r="D123" s="33" t="s">
        <v>110</v>
      </c>
    </row>
    <row r="124" spans="2:4" x14ac:dyDescent="0.25">
      <c r="B124" s="29" t="s">
        <v>105</v>
      </c>
      <c r="C124" s="31">
        <v>667.92</v>
      </c>
      <c r="D124" s="33" t="s">
        <v>111</v>
      </c>
    </row>
    <row r="125" spans="2:4" x14ac:dyDescent="0.25">
      <c r="B125" s="29" t="s">
        <v>105</v>
      </c>
      <c r="C125" s="31">
        <v>52272</v>
      </c>
      <c r="D125" s="33" t="s">
        <v>112</v>
      </c>
    </row>
    <row r="126" spans="2:4" x14ac:dyDescent="0.25">
      <c r="B126" s="29" t="s">
        <v>34</v>
      </c>
      <c r="C126" s="31">
        <v>3240</v>
      </c>
      <c r="D126" s="33" t="s">
        <v>113</v>
      </c>
    </row>
    <row r="127" spans="2:4" x14ac:dyDescent="0.25">
      <c r="B127" s="29" t="s">
        <v>34</v>
      </c>
      <c r="C127" s="31">
        <v>17875</v>
      </c>
      <c r="D127" s="33" t="s">
        <v>114</v>
      </c>
    </row>
    <row r="128" spans="2:4" x14ac:dyDescent="0.25">
      <c r="B128" s="29" t="s">
        <v>115</v>
      </c>
      <c r="C128" s="31">
        <v>20400</v>
      </c>
      <c r="D128" s="33" t="s">
        <v>116</v>
      </c>
    </row>
    <row r="129" spans="2:4" x14ac:dyDescent="0.25">
      <c r="B129" s="29" t="s">
        <v>117</v>
      </c>
      <c r="C129" s="31">
        <v>47466.7</v>
      </c>
      <c r="D129" s="33" t="s">
        <v>118</v>
      </c>
    </row>
    <row r="130" spans="2:4" x14ac:dyDescent="0.25">
      <c r="B130" s="29" t="s">
        <v>117</v>
      </c>
      <c r="C130" s="31">
        <v>117676.66</v>
      </c>
      <c r="D130" s="33" t="s">
        <v>118</v>
      </c>
    </row>
    <row r="131" spans="2:4" x14ac:dyDescent="0.25">
      <c r="B131" s="29" t="s">
        <v>119</v>
      </c>
      <c r="C131" s="31">
        <v>1866.84</v>
      </c>
      <c r="D131" s="33" t="s">
        <v>120</v>
      </c>
    </row>
    <row r="132" spans="2:4" x14ac:dyDescent="0.25">
      <c r="B132" s="29" t="s">
        <v>119</v>
      </c>
      <c r="C132" s="31">
        <v>2780.62</v>
      </c>
      <c r="D132" s="33" t="s">
        <v>120</v>
      </c>
    </row>
    <row r="133" spans="2:4" x14ac:dyDescent="0.25">
      <c r="B133" s="29" t="s">
        <v>119</v>
      </c>
      <c r="C133" s="31">
        <v>150.47</v>
      </c>
      <c r="D133" s="33" t="s">
        <v>121</v>
      </c>
    </row>
    <row r="134" spans="2:4" x14ac:dyDescent="0.25">
      <c r="B134" s="29" t="s">
        <v>122</v>
      </c>
      <c r="C134" s="31">
        <v>4200</v>
      </c>
      <c r="D134" s="33" t="s">
        <v>123</v>
      </c>
    </row>
    <row r="135" spans="2:4" x14ac:dyDescent="0.25">
      <c r="B135" s="29" t="s">
        <v>124</v>
      </c>
      <c r="C135" s="31">
        <v>4860</v>
      </c>
      <c r="D135" s="33" t="s">
        <v>125</v>
      </c>
    </row>
    <row r="136" spans="2:4" x14ac:dyDescent="0.25">
      <c r="B136" s="29" t="s">
        <v>126</v>
      </c>
      <c r="C136" s="31">
        <v>2400</v>
      </c>
      <c r="D136" s="33" t="s">
        <v>127</v>
      </c>
    </row>
    <row r="137" spans="2:4" x14ac:dyDescent="0.25">
      <c r="B137" s="29" t="s">
        <v>126</v>
      </c>
      <c r="C137" s="31">
        <v>2400</v>
      </c>
      <c r="D137" s="33" t="s">
        <v>128</v>
      </c>
    </row>
    <row r="138" spans="2:4" x14ac:dyDescent="0.25">
      <c r="B138" s="29" t="s">
        <v>126</v>
      </c>
      <c r="C138" s="31">
        <v>9000</v>
      </c>
      <c r="D138" s="33" t="s">
        <v>129</v>
      </c>
    </row>
    <row r="139" spans="2:4" x14ac:dyDescent="0.25">
      <c r="B139" s="29" t="s">
        <v>126</v>
      </c>
      <c r="C139" s="31">
        <v>2200</v>
      </c>
      <c r="D139" s="33" t="s">
        <v>130</v>
      </c>
    </row>
    <row r="140" spans="2:4" x14ac:dyDescent="0.25">
      <c r="B140" s="29" t="s">
        <v>126</v>
      </c>
      <c r="C140" s="31">
        <v>2700</v>
      </c>
      <c r="D140" s="33" t="s">
        <v>130</v>
      </c>
    </row>
    <row r="141" spans="2:4" x14ac:dyDescent="0.25">
      <c r="B141" s="29" t="s">
        <v>126</v>
      </c>
      <c r="C141" s="31">
        <v>3600</v>
      </c>
      <c r="D141" s="33" t="s">
        <v>131</v>
      </c>
    </row>
    <row r="142" spans="2:4" x14ac:dyDescent="0.25">
      <c r="B142" s="29" t="s">
        <v>126</v>
      </c>
      <c r="C142" s="31">
        <v>2200</v>
      </c>
      <c r="D142" s="33" t="s">
        <v>132</v>
      </c>
    </row>
    <row r="143" spans="2:4" x14ac:dyDescent="0.25">
      <c r="B143" s="29" t="s">
        <v>126</v>
      </c>
      <c r="C143" s="31">
        <v>10676.22</v>
      </c>
      <c r="D143" s="33" t="s">
        <v>133</v>
      </c>
    </row>
    <row r="144" spans="2:4" x14ac:dyDescent="0.25">
      <c r="B144" s="29" t="s">
        <v>126</v>
      </c>
      <c r="C144" s="31">
        <v>400</v>
      </c>
      <c r="D144" s="33" t="s">
        <v>134</v>
      </c>
    </row>
    <row r="145" spans="2:4" x14ac:dyDescent="0.25">
      <c r="B145" s="29" t="s">
        <v>126</v>
      </c>
      <c r="C145" s="31">
        <v>1500</v>
      </c>
      <c r="D145" s="33" t="s">
        <v>135</v>
      </c>
    </row>
    <row r="146" spans="2:4" x14ac:dyDescent="0.25">
      <c r="B146" s="29" t="s">
        <v>126</v>
      </c>
      <c r="C146" s="31">
        <v>1500</v>
      </c>
      <c r="D146" s="33" t="s">
        <v>136</v>
      </c>
    </row>
    <row r="147" spans="2:4" x14ac:dyDescent="0.25">
      <c r="B147" s="29" t="s">
        <v>137</v>
      </c>
      <c r="C147" s="31">
        <v>44496</v>
      </c>
      <c r="D147" s="33" t="s">
        <v>138</v>
      </c>
    </row>
    <row r="148" spans="2:4" x14ac:dyDescent="0.25">
      <c r="B148" s="29" t="s">
        <v>60</v>
      </c>
      <c r="C148" s="31">
        <v>25200</v>
      </c>
      <c r="D148" s="33" t="s">
        <v>139</v>
      </c>
    </row>
    <row r="149" spans="2:4" x14ac:dyDescent="0.25">
      <c r="B149" s="35" t="s">
        <v>29</v>
      </c>
      <c r="C149" s="34">
        <f>SUM(C108:C148)</f>
        <v>988476.35</v>
      </c>
      <c r="D149" s="33"/>
    </row>
    <row r="150" spans="2:4" x14ac:dyDescent="0.25">
      <c r="B150" s="29" t="s">
        <v>140</v>
      </c>
      <c r="C150" s="65">
        <v>14880</v>
      </c>
      <c r="D150" s="33" t="s">
        <v>141</v>
      </c>
    </row>
    <row r="151" spans="2:4" x14ac:dyDescent="0.25">
      <c r="B151" s="29" t="s">
        <v>140</v>
      </c>
      <c r="C151" s="31">
        <v>21203.33</v>
      </c>
      <c r="D151" s="33" t="s">
        <v>142</v>
      </c>
    </row>
    <row r="152" spans="2:4" x14ac:dyDescent="0.25">
      <c r="B152" s="35" t="s">
        <v>30</v>
      </c>
      <c r="C152" s="34">
        <f>SUM(C150:C151)</f>
        <v>36083.33</v>
      </c>
      <c r="D152" s="33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2023-04-26T07:46:13Z</dcterms:modified>
  <cp:category/>
  <cp:contentStatus/>
</cp:coreProperties>
</file>